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3(1) квартиры" sheetId="1" r:id="rId1"/>
  </sheets>
  <calcPr calcId="144525"/>
</workbook>
</file>

<file path=xl/calcChain.xml><?xml version="1.0" encoding="utf-8"?>
<calcChain xmlns="http://schemas.openxmlformats.org/spreadsheetml/2006/main">
  <c r="D41" i="1" l="1"/>
  <c r="E36" i="1"/>
  <c r="E45" i="1" s="1"/>
  <c r="C36" i="1"/>
  <c r="E35" i="1"/>
  <c r="E34" i="1"/>
  <c r="D32" i="1"/>
  <c r="C32" i="1"/>
  <c r="D31" i="1"/>
  <c r="C31" i="1"/>
  <c r="D30" i="1"/>
  <c r="C30" i="1"/>
  <c r="C13" i="1" s="1"/>
  <c r="C41" i="1" s="1"/>
  <c r="C42" i="1" s="1"/>
  <c r="E26" i="1"/>
  <c r="D26" i="1"/>
  <c r="C26" i="1"/>
  <c r="E22" i="1"/>
  <c r="D22" i="1"/>
  <c r="C22" i="1"/>
  <c r="E17" i="1"/>
  <c r="E13" i="1" s="1"/>
  <c r="E41" i="1" s="1"/>
  <c r="D17" i="1"/>
  <c r="C17" i="1"/>
  <c r="D16" i="1"/>
  <c r="C16" i="1"/>
  <c r="D15" i="1"/>
  <c r="C15" i="1"/>
</calcChain>
</file>

<file path=xl/sharedStrings.xml><?xml version="1.0" encoding="utf-8"?>
<sst xmlns="http://schemas.openxmlformats.org/spreadsheetml/2006/main" count="45" uniqueCount="37">
  <si>
    <t xml:space="preserve">Отчет </t>
  </si>
  <si>
    <t>о расходовании денежных средств МКД по адресу: 
г. Иркутск, ул.Рабочего Штаба, д.3/1 (квартиры и нежилые помещения)</t>
  </si>
  <si>
    <t>с 1 октября по 31 декабря 2013 года</t>
  </si>
  <si>
    <t>Вид услуги</t>
  </si>
  <si>
    <t>Жилой дом</t>
  </si>
  <si>
    <t>ул.Рабочего Штаба, 3/1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</si>
  <si>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</si>
  <si>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</si>
  <si>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</si>
  <si>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</si>
  <si>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</si>
  <si>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</t>
  </si>
  <si>
    <t>Электроэнергия, руб.</t>
  </si>
  <si>
    <t>Содержание общ имущества и управление  МКД, руб.</t>
  </si>
  <si>
    <t>в том числе:</t>
  </si>
  <si>
    <t>Управление многоквартирным домом, руб.</t>
  </si>
  <si>
    <t>Обслуживание инженерных сетей многоквартирного дома, руб.</t>
  </si>
  <si>
    <t>Уборка территории, м2</t>
  </si>
  <si>
    <t>трудозатраты, руб.</t>
  </si>
  <si>
    <t>вывоз снега и листвы, руб.</t>
  </si>
  <si>
    <t>расходные материалы, руб.</t>
  </si>
  <si>
    <t>Техническое обслуживание и ремонт индивидуальных тепловых пунктов, снятие показаний, руб./м2</t>
  </si>
  <si>
    <t>Замена электронного регулятора на ИТП</t>
  </si>
  <si>
    <t>Техническое обслуживание ИТП</t>
  </si>
  <si>
    <t>Техническое обслуживание и снятие показаний водомерного узла, руб.</t>
  </si>
  <si>
    <t>Замена узла учета ХВС, руб.</t>
  </si>
  <si>
    <t>Вывоз ТБО и крупногабаритногомусора,руб.</t>
  </si>
  <si>
    <t>Аварийно- диспетчерское сопровождение, руб.</t>
  </si>
  <si>
    <t>Уборка лестниц, руб.</t>
  </si>
  <si>
    <t>Текущий ремонт МОП, руб.</t>
  </si>
  <si>
    <t xml:space="preserve">Ремонт шлагбаума, руб. </t>
  </si>
  <si>
    <t>Приобретение информационного стенда, доски объявлений, руб.</t>
  </si>
  <si>
    <t>Домофон абонентская плата</t>
  </si>
  <si>
    <t>Всего за год:</t>
  </si>
  <si>
    <r>
      <t xml:space="preserve">Собираемость по дому, </t>
    </r>
    <r>
      <rPr>
        <b/>
        <strike/>
        <sz val="12"/>
        <color indexed="8"/>
        <rFont val="Times New Roman"/>
        <family val="1"/>
        <charset val="204"/>
      </rPr>
      <t>%</t>
    </r>
  </si>
  <si>
    <t>Остаток средств по статье "Текущий ремонт" за 2013 год</t>
  </si>
  <si>
    <t>(соотношение затраты/собрано)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</si>
</sst>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trike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shrinkToFit="1" readingOrder="1"/>
    </xf>
    <xf numFmtId="4" fontId="6" fillId="4" borderId="7" xfId="0" applyNumberFormat="1" applyFont="1" applyFill="1" applyBorder="1" applyAlignment="1">
      <alignment horizontal="center" shrinkToFit="1" readingOrder="1"/>
    </xf>
    <xf numFmtId="4" fontId="6" fillId="4" borderId="8" xfId="0" applyNumberFormat="1" applyFont="1" applyFill="1" applyBorder="1" applyAlignment="1">
      <alignment horizontal="center" shrinkToFit="1" readingOrder="1"/>
    </xf>
    <xf numFmtId="0" fontId="0" fillId="0" borderId="0" xfId="0" applyAlignment="1">
      <alignment readingOrder="1"/>
    </xf>
    <xf numFmtId="0" fontId="5" fillId="5" borderId="5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shrinkToFit="1" readingOrder="1"/>
    </xf>
    <xf numFmtId="4" fontId="7" fillId="0" borderId="11" xfId="0" applyNumberFormat="1" applyFont="1" applyFill="1" applyBorder="1" applyAlignment="1">
      <alignment shrinkToFit="1" readingOrder="1"/>
    </xf>
    <xf numFmtId="4" fontId="7" fillId="0" borderId="12" xfId="0" applyNumberFormat="1" applyFont="1" applyFill="1" applyBorder="1" applyAlignment="1">
      <alignment shrinkToFit="1" readingOrder="1"/>
    </xf>
    <xf numFmtId="4" fontId="0" fillId="0" borderId="0" xfId="0" applyNumberFormat="1" applyAlignment="1">
      <alignment readingOrder="1"/>
    </xf>
    <xf numFmtId="0" fontId="5" fillId="0" borderId="6" xfId="0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shrinkToFit="1" readingOrder="1"/>
    </xf>
    <xf numFmtId="0" fontId="5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shrinkToFit="1" readingOrder="1"/>
    </xf>
    <xf numFmtId="4" fontId="7" fillId="0" borderId="16" xfId="0" applyNumberFormat="1" applyFont="1" applyFill="1" applyBorder="1" applyAlignment="1">
      <alignment shrinkToFit="1" readingOrder="1"/>
    </xf>
    <xf numFmtId="4" fontId="7" fillId="0" borderId="17" xfId="0" applyNumberFormat="1" applyFont="1" applyFill="1" applyBorder="1" applyAlignment="1">
      <alignment shrinkToFit="1" readingOrder="1"/>
    </xf>
    <xf numFmtId="0" fontId="5" fillId="0" borderId="18" xfId="0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vertical="center" shrinkToFit="1" readingOrder="1"/>
    </xf>
    <xf numFmtId="4" fontId="7" fillId="0" borderId="19" xfId="0" applyNumberFormat="1" applyFont="1" applyFill="1" applyBorder="1" applyAlignment="1">
      <alignment vertical="center" shrinkToFit="1" readingOrder="1"/>
    </xf>
    <xf numFmtId="4" fontId="7" fillId="0" borderId="20" xfId="0" applyNumberFormat="1" applyFont="1" applyFill="1" applyBorder="1" applyAlignment="1">
      <alignment vertical="center" shrinkToFit="1" readingOrder="1"/>
    </xf>
    <xf numFmtId="0" fontId="5" fillId="0" borderId="21" xfId="0" applyFont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shrinkToFit="1" readingOrder="1"/>
    </xf>
    <xf numFmtId="4" fontId="7" fillId="0" borderId="3" xfId="0" applyNumberFormat="1" applyFont="1" applyFill="1" applyBorder="1" applyAlignment="1">
      <alignment shrinkToFit="1" readingOrder="1"/>
    </xf>
    <xf numFmtId="4" fontId="7" fillId="0" borderId="4" xfId="0" applyNumberFormat="1" applyFont="1" applyFill="1" applyBorder="1" applyAlignment="1">
      <alignment shrinkToFit="1" readingOrder="1"/>
    </xf>
    <xf numFmtId="4" fontId="7" fillId="6" borderId="10" xfId="0" applyNumberFormat="1" applyFont="1" applyFill="1" applyBorder="1" applyAlignment="1">
      <alignment horizontal="right" vertical="center" shrinkToFit="1" readingOrder="1"/>
    </xf>
    <xf numFmtId="4" fontId="7" fillId="0" borderId="11" xfId="0" applyNumberFormat="1" applyFont="1" applyFill="1" applyBorder="1" applyAlignment="1">
      <alignment horizontal="right" vertical="center" shrinkToFit="1" readingOrder="1"/>
    </xf>
    <xf numFmtId="4" fontId="7" fillId="0" borderId="12" xfId="0" applyNumberFormat="1" applyFont="1" applyFill="1" applyBorder="1" applyAlignment="1">
      <alignment horizontal="right" vertical="center" shrinkToFit="1" readingOrder="1"/>
    </xf>
    <xf numFmtId="4" fontId="7" fillId="6" borderId="15" xfId="0" applyNumberFormat="1" applyFont="1" applyFill="1" applyBorder="1" applyAlignment="1">
      <alignment horizontal="right" vertical="center" shrinkToFit="1" readingOrder="1"/>
    </xf>
    <xf numFmtId="4" fontId="7" fillId="0" borderId="22" xfId="0" applyNumberFormat="1" applyFont="1" applyFill="1" applyBorder="1" applyAlignment="1">
      <alignment horizontal="right" vertical="center" shrinkToFit="1" readingOrder="1"/>
    </xf>
    <xf numFmtId="4" fontId="7" fillId="0" borderId="17" xfId="0" applyNumberFormat="1" applyFont="1" applyFill="1" applyBorder="1" applyAlignment="1">
      <alignment horizontal="right" vertical="center" shrinkToFit="1" readingOrder="1"/>
    </xf>
    <xf numFmtId="0" fontId="5" fillId="0" borderId="14" xfId="0" applyFont="1" applyFill="1" applyBorder="1" applyAlignment="1">
      <alignment horizontal="left" vertical="justify" wrapText="1" readingOrder="1"/>
    </xf>
    <xf numFmtId="4" fontId="7" fillId="0" borderId="15" xfId="0" applyNumberFormat="1" applyFont="1" applyBorder="1" applyAlignment="1">
      <alignment vertical="center" shrinkToFit="1" readingOrder="1"/>
    </xf>
    <xf numFmtId="4" fontId="7" fillId="0" borderId="22" xfId="0" applyNumberFormat="1" applyFont="1" applyFill="1" applyBorder="1" applyAlignment="1">
      <alignment vertical="center" shrinkToFit="1" readingOrder="1"/>
    </xf>
    <xf numFmtId="4" fontId="7" fillId="0" borderId="17" xfId="0" applyNumberFormat="1" applyFont="1" applyFill="1" applyBorder="1" applyAlignment="1">
      <alignment vertical="center" shrinkToFit="1" readingOrder="1"/>
    </xf>
    <xf numFmtId="0" fontId="5" fillId="0" borderId="9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vertical="center" shrinkToFit="1" readingOrder="1"/>
    </xf>
    <xf numFmtId="4" fontId="7" fillId="0" borderId="24" xfId="0" applyNumberFormat="1" applyFont="1" applyFill="1" applyBorder="1" applyAlignment="1">
      <alignment vertical="center" shrinkToFit="1" readingOrder="1"/>
    </xf>
    <xf numFmtId="4" fontId="7" fillId="0" borderId="25" xfId="0" applyNumberFormat="1" applyFont="1" applyFill="1" applyBorder="1" applyAlignment="1">
      <alignment vertical="center" shrinkToFit="1" readingOrder="1"/>
    </xf>
    <xf numFmtId="0" fontId="8" fillId="0" borderId="5" xfId="0" applyFont="1" applyBorder="1" applyAlignment="1">
      <alignment horizontal="left" vertical="top" wrapText="1"/>
    </xf>
    <xf numFmtId="4" fontId="9" fillId="0" borderId="14" xfId="0" applyNumberFormat="1" applyFont="1" applyBorder="1" applyAlignment="1">
      <alignment vertical="center" shrinkToFit="1" readingOrder="1"/>
    </xf>
    <xf numFmtId="4" fontId="9" fillId="0" borderId="26" xfId="0" applyNumberFormat="1" applyFont="1" applyBorder="1" applyAlignment="1">
      <alignment vertical="center" shrinkToFit="1" readingOrder="1"/>
    </xf>
    <xf numFmtId="4" fontId="9" fillId="0" borderId="17" xfId="0" applyNumberFormat="1" applyFont="1" applyBorder="1" applyAlignment="1">
      <alignment shrinkToFit="1" readingOrder="1"/>
    </xf>
    <xf numFmtId="4" fontId="9" fillId="0" borderId="5" xfId="0" applyNumberFormat="1" applyFont="1" applyBorder="1" applyAlignment="1">
      <alignment vertical="center" shrinkToFit="1" readingOrder="1"/>
    </xf>
    <xf numFmtId="4" fontId="9" fillId="0" borderId="0" xfId="0" applyNumberFormat="1" applyFont="1" applyBorder="1" applyAlignment="1">
      <alignment vertical="center" shrinkToFit="1" readingOrder="1"/>
    </xf>
    <xf numFmtId="4" fontId="9" fillId="0" borderId="27" xfId="0" applyNumberFormat="1" applyFont="1" applyBorder="1" applyAlignment="1">
      <alignment shrinkToFit="1" readingOrder="1"/>
    </xf>
    <xf numFmtId="0" fontId="5" fillId="0" borderId="6" xfId="0" applyFont="1" applyFill="1" applyBorder="1" applyAlignment="1">
      <alignment vertical="center" wrapText="1"/>
    </xf>
    <xf numFmtId="4" fontId="7" fillId="6" borderId="15" xfId="0" applyNumberFormat="1" applyFont="1" applyFill="1" applyBorder="1" applyAlignment="1">
      <alignment horizontal="right" vertical="center" shrinkToFit="1" readingOrder="1"/>
    </xf>
    <xf numFmtId="4" fontId="7" fillId="0" borderId="16" xfId="0" applyNumberFormat="1" applyFont="1" applyFill="1" applyBorder="1" applyAlignment="1">
      <alignment horizontal="right" vertical="center" shrinkToFit="1" readingOrder="1"/>
    </xf>
    <xf numFmtId="4" fontId="7" fillId="0" borderId="17" xfId="0" applyNumberFormat="1" applyFont="1" applyFill="1" applyBorder="1" applyAlignment="1">
      <alignment horizontal="right" vertical="center" shrinkToFit="1" readingOrder="1"/>
    </xf>
    <xf numFmtId="4" fontId="7" fillId="6" borderId="23" xfId="0" applyNumberFormat="1" applyFont="1" applyFill="1" applyBorder="1" applyAlignment="1">
      <alignment horizontal="right" vertical="center" shrinkToFit="1" readingOrder="1"/>
    </xf>
    <xf numFmtId="4" fontId="7" fillId="0" borderId="28" xfId="0" applyNumberFormat="1" applyFont="1" applyFill="1" applyBorder="1" applyAlignment="1">
      <alignment horizontal="right" vertical="center" shrinkToFit="1" readingOrder="1"/>
    </xf>
    <xf numFmtId="4" fontId="7" fillId="0" borderId="25" xfId="0" applyNumberFormat="1" applyFont="1" applyFill="1" applyBorder="1" applyAlignment="1">
      <alignment horizontal="right" vertical="center" shrinkToFit="1" readingOrder="1"/>
    </xf>
    <xf numFmtId="0" fontId="8" fillId="0" borderId="6" xfId="0" applyFont="1" applyFill="1" applyBorder="1" applyAlignment="1">
      <alignment vertical="center" wrapText="1"/>
    </xf>
    <xf numFmtId="4" fontId="9" fillId="6" borderId="10" xfId="0" applyNumberFormat="1" applyFont="1" applyFill="1" applyBorder="1" applyAlignment="1">
      <alignment vertical="center" shrinkToFit="1" readingOrder="1"/>
    </xf>
    <xf numFmtId="4" fontId="9" fillId="0" borderId="11" xfId="0" applyNumberFormat="1" applyFont="1" applyFill="1" applyBorder="1" applyAlignment="1">
      <alignment shrinkToFit="1" readingOrder="1"/>
    </xf>
    <xf numFmtId="4" fontId="9" fillId="0" borderId="12" xfId="0" applyNumberFormat="1" applyFont="1" applyFill="1" applyBorder="1" applyAlignment="1">
      <alignment shrinkToFit="1" readingOrder="1"/>
    </xf>
    <xf numFmtId="0" fontId="0" fillId="0" borderId="0" xfId="0" applyFont="1" applyAlignment="1">
      <alignment readingOrder="1"/>
    </xf>
    <xf numFmtId="4" fontId="7" fillId="0" borderId="15" xfId="0" applyNumberFormat="1" applyFont="1" applyFill="1" applyBorder="1" applyAlignment="1">
      <alignment horizontal="right" vertical="center" shrinkToFit="1" readingOrder="1"/>
    </xf>
    <xf numFmtId="0" fontId="10" fillId="0" borderId="9" xfId="0" applyFont="1" applyBorder="1" applyAlignment="1">
      <alignment horizontal="right" vertical="center" wrapText="1"/>
    </xf>
    <xf numFmtId="4" fontId="7" fillId="0" borderId="23" xfId="0" applyNumberFormat="1" applyFont="1" applyFill="1" applyBorder="1" applyAlignment="1">
      <alignment horizontal="right" vertical="center" shrinkToFit="1" readingOrder="1"/>
    </xf>
    <xf numFmtId="4" fontId="9" fillId="0" borderId="10" xfId="0" applyNumberFormat="1" applyFont="1" applyFill="1" applyBorder="1" applyAlignment="1">
      <alignment shrinkToFit="1" readingOrder="1"/>
    </xf>
    <xf numFmtId="4" fontId="7" fillId="0" borderId="10" xfId="0" applyNumberFormat="1" applyFont="1" applyFill="1" applyBorder="1" applyAlignment="1">
      <alignment horizontal="right" vertical="center" shrinkToFit="1" readingOrder="1"/>
    </xf>
    <xf numFmtId="4" fontId="7" fillId="0" borderId="10" xfId="0" applyNumberFormat="1" applyFont="1" applyFill="1" applyBorder="1" applyAlignment="1">
      <alignment vertical="center" shrinkToFit="1" readingOrder="1"/>
    </xf>
    <xf numFmtId="4" fontId="7" fillId="0" borderId="11" xfId="0" applyNumberFormat="1" applyFont="1" applyFill="1" applyBorder="1" applyAlignment="1">
      <alignment vertical="center" shrinkToFit="1" readingOrder="1"/>
    </xf>
    <xf numFmtId="4" fontId="7" fillId="0" borderId="12" xfId="0" applyNumberFormat="1" applyFont="1" applyFill="1" applyBorder="1" applyAlignment="1">
      <alignment vertical="center" shrinkToFit="1" readingOrder="1"/>
    </xf>
    <xf numFmtId="0" fontId="5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right" vertical="center" shrinkToFit="1" readingOrder="1"/>
    </xf>
    <xf numFmtId="4" fontId="7" fillId="0" borderId="11" xfId="0" applyNumberFormat="1" applyFont="1" applyFill="1" applyBorder="1" applyAlignment="1">
      <alignment horizontal="right" vertical="center" shrinkToFit="1" readingOrder="1"/>
    </xf>
    <xf numFmtId="4" fontId="7" fillId="0" borderId="12" xfId="0" applyNumberFormat="1" applyFont="1" applyFill="1" applyBorder="1" applyAlignment="1">
      <alignment horizontal="right" vertical="center" shrinkToFit="1" readingOrder="1"/>
    </xf>
    <xf numFmtId="0" fontId="11" fillId="0" borderId="5" xfId="0" applyFont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vertical="center" shrinkToFit="1" readingOrder="1"/>
    </xf>
    <xf numFmtId="4" fontId="7" fillId="0" borderId="0" xfId="0" applyNumberFormat="1" applyFont="1" applyFill="1" applyBorder="1" applyAlignment="1">
      <alignment vertical="center" shrinkToFit="1" readingOrder="1"/>
    </xf>
    <xf numFmtId="0" fontId="10" fillId="0" borderId="29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vertical="center" shrinkToFit="1" readingOrder="1"/>
    </xf>
    <xf numFmtId="4" fontId="7" fillId="0" borderId="3" xfId="0" applyNumberFormat="1" applyFont="1" applyFill="1" applyBorder="1" applyAlignment="1">
      <alignment vertical="center" shrinkToFit="1" readingOrder="1"/>
    </xf>
    <xf numFmtId="4" fontId="7" fillId="0" borderId="4" xfId="0" applyNumberFormat="1" applyFont="1" applyFill="1" applyBorder="1" applyAlignment="1">
      <alignment vertical="center" shrinkToFit="1" readingOrder="1"/>
    </xf>
    <xf numFmtId="0" fontId="10" fillId="0" borderId="13" xfId="0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vertical="center" shrinkToFit="1" readingOrder="1"/>
    </xf>
    <xf numFmtId="4" fontId="7" fillId="0" borderId="11" xfId="0" applyNumberFormat="1" applyFont="1" applyFill="1" applyBorder="1" applyAlignment="1">
      <alignment vertical="center" shrinkToFit="1" readingOrder="1"/>
    </xf>
    <xf numFmtId="4" fontId="7" fillId="0" borderId="12" xfId="0" applyNumberFormat="1" applyFont="1" applyFill="1" applyBorder="1" applyAlignment="1">
      <alignment vertical="center" shrinkToFit="1" readingOrder="1"/>
    </xf>
    <xf numFmtId="0" fontId="12" fillId="0" borderId="13" xfId="0" applyFont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vertical="center" shrinkToFit="1" readingOrder="1"/>
    </xf>
    <xf numFmtId="4" fontId="7" fillId="0" borderId="22" xfId="0" applyNumberFormat="1" applyFont="1" applyFill="1" applyBorder="1" applyAlignment="1">
      <alignment vertical="center" shrinkToFit="1" readingOrder="1"/>
    </xf>
    <xf numFmtId="4" fontId="9" fillId="0" borderId="12" xfId="0" applyNumberFormat="1" applyFont="1" applyFill="1" applyBorder="1" applyAlignment="1">
      <alignment vertical="center" shrinkToFit="1" readingOrder="1"/>
    </xf>
    <xf numFmtId="0" fontId="12" fillId="0" borderId="30" xfId="0" applyFont="1" applyBorder="1" applyAlignment="1">
      <alignment horizontal="left" vertical="center" wrapText="1"/>
    </xf>
    <xf numFmtId="4" fontId="7" fillId="0" borderId="31" xfId="0" applyNumberFormat="1" applyFont="1" applyFill="1" applyBorder="1" applyAlignment="1">
      <alignment vertical="center" shrinkToFit="1" readingOrder="1"/>
    </xf>
    <xf numFmtId="4" fontId="7" fillId="0" borderId="32" xfId="0" applyNumberFormat="1" applyFont="1" applyFill="1" applyBorder="1" applyAlignment="1">
      <alignment vertical="center" shrinkToFit="1" readingOrder="1"/>
    </xf>
    <xf numFmtId="4" fontId="9" fillId="0" borderId="33" xfId="0" applyNumberFormat="1" applyFont="1" applyFill="1" applyBorder="1" applyAlignment="1">
      <alignment vertical="center" shrinkToFit="1" readingOrder="1"/>
    </xf>
    <xf numFmtId="0" fontId="6" fillId="0" borderId="5" xfId="0" applyFont="1" applyFill="1" applyBorder="1" applyAlignment="1">
      <alignment horizontal="left" vertical="justify" wrapText="1" readingOrder="1"/>
    </xf>
    <xf numFmtId="4" fontId="7" fillId="0" borderId="23" xfId="0" applyNumberFormat="1" applyFont="1" applyFill="1" applyBorder="1" applyAlignment="1">
      <alignment readingOrder="1"/>
    </xf>
    <xf numFmtId="4" fontId="7" fillId="0" borderId="28" xfId="0" applyNumberFormat="1" applyFont="1" applyFill="1" applyBorder="1" applyAlignment="1">
      <alignment readingOrder="1"/>
    </xf>
    <xf numFmtId="4" fontId="7" fillId="0" borderId="25" xfId="0" applyNumberFormat="1" applyFont="1" applyFill="1" applyBorder="1" applyAlignment="1">
      <alignment readingOrder="1"/>
    </xf>
    <xf numFmtId="0" fontId="6" fillId="7" borderId="18" xfId="0" applyFont="1" applyFill="1" applyBorder="1" applyAlignment="1">
      <alignment horizontal="center" vertical="center" wrapText="1" readingOrder="1"/>
    </xf>
    <xf numFmtId="4" fontId="7" fillId="7" borderId="34" xfId="0" applyNumberFormat="1" applyFont="1" applyFill="1" applyBorder="1" applyAlignment="1">
      <alignment horizontal="center" wrapText="1" readingOrder="1"/>
    </xf>
    <xf numFmtId="4" fontId="7" fillId="7" borderId="19" xfId="0" applyNumberFormat="1" applyFont="1" applyFill="1" applyBorder="1" applyAlignment="1">
      <alignment horizontal="center" wrapText="1" readingOrder="1"/>
    </xf>
    <xf numFmtId="4" fontId="7" fillId="7" borderId="35" xfId="0" applyNumberFormat="1" applyFont="1" applyFill="1" applyBorder="1" applyAlignment="1">
      <alignment horizontal="center" wrapText="1" readingOrder="1"/>
    </xf>
    <xf numFmtId="0" fontId="6" fillId="7" borderId="31" xfId="0" applyFont="1" applyFill="1" applyBorder="1" applyAlignment="1">
      <alignment horizontal="center" vertical="center" wrapText="1" readingOrder="1"/>
    </xf>
    <xf numFmtId="9" fontId="7" fillId="7" borderId="18" xfId="0" applyNumberFormat="1" applyFont="1" applyFill="1" applyBorder="1" applyAlignment="1">
      <alignment horizontal="center" wrapText="1" readingOrder="1"/>
    </xf>
    <xf numFmtId="9" fontId="7" fillId="7" borderId="36" xfId="0" applyNumberFormat="1" applyFont="1" applyFill="1" applyBorder="1" applyAlignment="1">
      <alignment horizontal="center" wrapText="1" readingOrder="1"/>
    </xf>
    <xf numFmtId="9" fontId="7" fillId="7" borderId="20" xfId="0" applyNumberFormat="1" applyFont="1" applyFill="1" applyBorder="1" applyAlignment="1">
      <alignment horizontal="center" wrapText="1" readingOrder="1"/>
    </xf>
    <xf numFmtId="0" fontId="1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" fontId="6" fillId="0" borderId="0" xfId="0" applyNumberFormat="1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F46"/>
  <sheetViews>
    <sheetView tabSelected="1" zoomScale="85" zoomScaleNormal="85" zoomScaleSheetLayoutView="70" workbookViewId="0">
      <selection activeCell="C31" sqref="C31"/>
    </sheetView>
  </sheetViews>
  <sheetFormatPr defaultRowHeight="15" x14ac:dyDescent="0.25"/>
  <cols>
    <col min="2" max="2" width="59.42578125" customWidth="1"/>
    <col min="3" max="5" width="16.5703125" customWidth="1"/>
    <col min="6" max="7" width="13.5703125" customWidth="1"/>
  </cols>
  <sheetData>
    <row r="2" spans="2:6" ht="18.75" x14ac:dyDescent="0.25">
      <c r="B2" s="1" t="s">
        <v>0</v>
      </c>
      <c r="C2" s="1"/>
      <c r="D2" s="1"/>
      <c r="E2" s="1"/>
    </row>
    <row r="3" spans="2:6" ht="39.75" customHeight="1" x14ac:dyDescent="0.25">
      <c r="B3" s="2" t="s">
        <v>1</v>
      </c>
      <c r="C3" s="2"/>
      <c r="D3" s="2"/>
      <c r="E3" s="2"/>
    </row>
    <row r="4" spans="2:6" ht="18.75" x14ac:dyDescent="0.25">
      <c r="B4" s="1" t="s">
        <v>2</v>
      </c>
      <c r="C4" s="1"/>
      <c r="D4" s="1"/>
      <c r="E4" s="1"/>
    </row>
    <row r="5" spans="2:6" ht="15.75" thickBot="1" x14ac:dyDescent="0.3">
      <c r="B5" s="3"/>
      <c r="C5" s="4"/>
      <c r="D5" s="4"/>
      <c r="E5" s="4"/>
    </row>
    <row r="6" spans="2:6" ht="18.75" x14ac:dyDescent="0.25">
      <c r="B6" s="5" t="s">
        <v>3</v>
      </c>
      <c r="C6" s="6" t="s">
        <v>4</v>
      </c>
      <c r="D6" s="7"/>
      <c r="E6" s="8"/>
    </row>
    <row r="7" spans="2:6" ht="21" customHeight="1" x14ac:dyDescent="0.25">
      <c r="B7" s="9"/>
      <c r="C7" s="10" t="s">
        <v>5</v>
      </c>
      <c r="D7" s="11"/>
      <c r="E7" s="12"/>
    </row>
    <row r="8" spans="2:6" ht="18.75" x14ac:dyDescent="0.25">
      <c r="B8" s="13"/>
      <c r="C8" s="14" t="s">
        <v>6</v>
      </c>
      <c r="D8" s="15" t="s">
        <v>7</v>
      </c>
      <c r="E8" s="16" t="s">
        <v>8</v>
      </c>
    </row>
    <row r="9" spans="2:6" s="21" customFormat="1" ht="19.5" customHeight="1" x14ac:dyDescent="0.25">
      <c r="B9" s="17" t="s">
        <v>9</v>
      </c>
      <c r="C9" s="18">
        <v>3060.1</v>
      </c>
      <c r="D9" s="19"/>
      <c r="E9" s="20"/>
    </row>
    <row r="10" spans="2:6" s="21" customFormat="1" ht="37.5" customHeight="1" x14ac:dyDescent="0.3">
      <c r="B10" s="22" t="s">
        <v>10</v>
      </c>
      <c r="C10" s="23">
        <v>246890.83</v>
      </c>
      <c r="D10" s="24">
        <v>97793.943090000001</v>
      </c>
      <c r="E10" s="25">
        <v>246890.83</v>
      </c>
      <c r="F10" s="26"/>
    </row>
    <row r="11" spans="2:6" s="21" customFormat="1" ht="21.75" customHeight="1" x14ac:dyDescent="0.3">
      <c r="B11" s="27" t="s">
        <v>11</v>
      </c>
      <c r="C11" s="23">
        <v>66775.850000000006</v>
      </c>
      <c r="D11" s="24">
        <v>26813.58</v>
      </c>
      <c r="E11" s="28">
        <v>59658.400000000001</v>
      </c>
    </row>
    <row r="12" spans="2:6" s="21" customFormat="1" ht="21.75" customHeight="1" thickBot="1" x14ac:dyDescent="0.35">
      <c r="B12" s="29" t="s">
        <v>12</v>
      </c>
      <c r="C12" s="30">
        <v>19101.43</v>
      </c>
      <c r="D12" s="31">
        <v>3539.609222</v>
      </c>
      <c r="E12" s="32">
        <v>32730.62</v>
      </c>
    </row>
    <row r="13" spans="2:6" s="21" customFormat="1" ht="32.25" customHeight="1" thickBot="1" x14ac:dyDescent="0.3">
      <c r="B13" s="33" t="s">
        <v>13</v>
      </c>
      <c r="C13" s="34">
        <f>C15+C16+C17+C22+C26+C30+C31+C32</f>
        <v>99330.845999999976</v>
      </c>
      <c r="D13" s="35">
        <v>52299.820613000004</v>
      </c>
      <c r="E13" s="36">
        <f>E15+E16+E17+E22+E26+E30+E31+E32</f>
        <v>124688.63800000002</v>
      </c>
    </row>
    <row r="14" spans="2:6" s="21" customFormat="1" ht="20.25" customHeight="1" x14ac:dyDescent="0.3">
      <c r="B14" s="37" t="s">
        <v>14</v>
      </c>
      <c r="C14" s="38"/>
      <c r="D14" s="39"/>
      <c r="E14" s="40"/>
    </row>
    <row r="15" spans="2:6" s="21" customFormat="1" ht="34.5" customHeight="1" x14ac:dyDescent="0.25">
      <c r="B15" s="29" t="s">
        <v>15</v>
      </c>
      <c r="C15" s="41">
        <f>(1.16*C9)*3</f>
        <v>10649.147999999997</v>
      </c>
      <c r="D15" s="42">
        <f>0.11*D13</f>
        <v>5752.9802674300008</v>
      </c>
      <c r="E15" s="43">
        <v>10649.147999999997</v>
      </c>
    </row>
    <row r="16" spans="2:6" s="21" customFormat="1" ht="35.25" customHeight="1" x14ac:dyDescent="0.25">
      <c r="B16" s="29" t="s">
        <v>16</v>
      </c>
      <c r="C16" s="44">
        <f>3.12*C9*3</f>
        <v>28642.536</v>
      </c>
      <c r="D16" s="45">
        <f>0.29*D13</f>
        <v>15166.94797777</v>
      </c>
      <c r="E16" s="46">
        <v>28642.54</v>
      </c>
    </row>
    <row r="17" spans="2:6" s="21" customFormat="1" ht="20.25" customHeight="1" x14ac:dyDescent="0.25">
      <c r="B17" s="47" t="s">
        <v>17</v>
      </c>
      <c r="C17" s="48">
        <f>2.31*C9*3</f>
        <v>21206.493000000002</v>
      </c>
      <c r="D17" s="49">
        <f>0.17*D13</f>
        <v>8890.9695042100011</v>
      </c>
      <c r="E17" s="50">
        <f>E19+E20+E21</f>
        <v>17695.61</v>
      </c>
    </row>
    <row r="18" spans="2:6" s="21" customFormat="1" ht="20.25" customHeight="1" x14ac:dyDescent="0.25">
      <c r="B18" s="51" t="s">
        <v>14</v>
      </c>
      <c r="C18" s="52"/>
      <c r="D18" s="53"/>
      <c r="E18" s="54"/>
    </row>
    <row r="19" spans="2:6" s="21" customFormat="1" ht="20.25" customHeight="1" x14ac:dyDescent="0.3">
      <c r="B19" s="55" t="s">
        <v>18</v>
      </c>
      <c r="C19" s="56"/>
      <c r="D19" s="57"/>
      <c r="E19" s="58">
        <v>14795.6</v>
      </c>
    </row>
    <row r="20" spans="2:6" s="21" customFormat="1" ht="20.25" customHeight="1" x14ac:dyDescent="0.3">
      <c r="B20" s="55" t="s">
        <v>19</v>
      </c>
      <c r="C20" s="59"/>
      <c r="D20" s="60"/>
      <c r="E20" s="61">
        <v>1256.73</v>
      </c>
    </row>
    <row r="21" spans="2:6" s="21" customFormat="1" ht="20.25" customHeight="1" x14ac:dyDescent="0.3">
      <c r="B21" s="55" t="s">
        <v>20</v>
      </c>
      <c r="C21" s="59"/>
      <c r="D21" s="60"/>
      <c r="E21" s="61">
        <v>1643.28</v>
      </c>
    </row>
    <row r="22" spans="2:6" s="21" customFormat="1" ht="54.75" customHeight="1" x14ac:dyDescent="0.25">
      <c r="B22" s="62" t="s">
        <v>21</v>
      </c>
      <c r="C22" s="63">
        <f>0.7*3*C9</f>
        <v>6426.2099999999991</v>
      </c>
      <c r="D22" s="64">
        <f>0.08*D13</f>
        <v>4183.9856490400007</v>
      </c>
      <c r="E22" s="65">
        <f>E24+E25</f>
        <v>21895.99</v>
      </c>
    </row>
    <row r="23" spans="2:6" s="21" customFormat="1" ht="19.5" customHeight="1" x14ac:dyDescent="0.25">
      <c r="B23" s="51" t="s">
        <v>14</v>
      </c>
      <c r="C23" s="66"/>
      <c r="D23" s="67"/>
      <c r="E23" s="68"/>
    </row>
    <row r="24" spans="2:6" s="21" customFormat="1" ht="19.5" customHeight="1" x14ac:dyDescent="0.3">
      <c r="B24" s="69" t="s">
        <v>22</v>
      </c>
      <c r="C24" s="70"/>
      <c r="D24" s="71"/>
      <c r="E24" s="72">
        <v>19016.11</v>
      </c>
    </row>
    <row r="25" spans="2:6" s="21" customFormat="1" ht="19.5" customHeight="1" x14ac:dyDescent="0.3">
      <c r="B25" s="69" t="s">
        <v>23</v>
      </c>
      <c r="C25" s="70"/>
      <c r="D25" s="71"/>
      <c r="E25" s="72">
        <v>2879.88</v>
      </c>
      <c r="F25" s="73"/>
    </row>
    <row r="26" spans="2:6" s="21" customFormat="1" ht="31.5" customHeight="1" x14ac:dyDescent="0.25">
      <c r="B26" s="62" t="s">
        <v>24</v>
      </c>
      <c r="C26" s="74">
        <f>0.51*3*C9</f>
        <v>4681.9529999999995</v>
      </c>
      <c r="D26" s="64">
        <f>0.06*D13</f>
        <v>3137.9892367800003</v>
      </c>
      <c r="E26" s="65">
        <f>E28+E29</f>
        <v>5526.07</v>
      </c>
    </row>
    <row r="27" spans="2:6" s="21" customFormat="1" ht="15.75" customHeight="1" x14ac:dyDescent="0.25">
      <c r="B27" s="75" t="s">
        <v>14</v>
      </c>
      <c r="C27" s="76"/>
      <c r="D27" s="67"/>
      <c r="E27" s="68"/>
    </row>
    <row r="28" spans="2:6" s="21" customFormat="1" ht="18" customHeight="1" x14ac:dyDescent="0.3">
      <c r="B28" s="69" t="s">
        <v>25</v>
      </c>
      <c r="C28" s="77"/>
      <c r="D28" s="71"/>
      <c r="E28" s="72">
        <v>1460.38</v>
      </c>
    </row>
    <row r="29" spans="2:6" s="21" customFormat="1" ht="31.5" customHeight="1" x14ac:dyDescent="0.3">
      <c r="B29" s="69" t="s">
        <v>24</v>
      </c>
      <c r="C29" s="77"/>
      <c r="D29" s="71"/>
      <c r="E29" s="72">
        <v>4065.69</v>
      </c>
    </row>
    <row r="30" spans="2:6" s="21" customFormat="1" ht="31.5" customHeight="1" x14ac:dyDescent="0.25">
      <c r="B30" s="62" t="s">
        <v>26</v>
      </c>
      <c r="C30" s="78">
        <f>1.63*3*C9</f>
        <v>14963.888999999999</v>
      </c>
      <c r="D30" s="42">
        <f>0.15*D13</f>
        <v>7844.9730919499998</v>
      </c>
      <c r="E30" s="43">
        <v>27518.66</v>
      </c>
    </row>
    <row r="31" spans="2:6" s="21" customFormat="1" ht="31.5" customHeight="1" x14ac:dyDescent="0.25">
      <c r="B31" s="62" t="s">
        <v>27</v>
      </c>
      <c r="C31" s="79">
        <f>0.57*C9*3</f>
        <v>5232.7709999999997</v>
      </c>
      <c r="D31" s="80">
        <f>0.04*D13</f>
        <v>2091.9928245200003</v>
      </c>
      <c r="E31" s="81">
        <v>5232.7700000000004</v>
      </c>
    </row>
    <row r="32" spans="2:6" s="21" customFormat="1" ht="31.5" customHeight="1" x14ac:dyDescent="0.25">
      <c r="B32" s="82" t="s">
        <v>28</v>
      </c>
      <c r="C32" s="83">
        <f>0.82*C9*3</f>
        <v>7527.8459999999995</v>
      </c>
      <c r="D32" s="84">
        <f>0.1*D13</f>
        <v>5229.9820613000011</v>
      </c>
      <c r="E32" s="85">
        <v>7527.85</v>
      </c>
    </row>
    <row r="33" spans="2:5" s="21" customFormat="1" ht="20.25" customHeight="1" x14ac:dyDescent="0.25">
      <c r="B33" s="75" t="s">
        <v>14</v>
      </c>
      <c r="C33" s="83"/>
      <c r="D33" s="84"/>
      <c r="E33" s="85"/>
    </row>
    <row r="34" spans="2:5" s="21" customFormat="1" ht="20.25" customHeight="1" x14ac:dyDescent="0.3">
      <c r="B34" s="86" t="s">
        <v>18</v>
      </c>
      <c r="C34" s="87"/>
      <c r="D34" s="88"/>
      <c r="E34" s="61">
        <f>0.747*E32</f>
        <v>5623.3039500000004</v>
      </c>
    </row>
    <row r="35" spans="2:5" ht="20.25" customHeight="1" thickBot="1" x14ac:dyDescent="0.35">
      <c r="B35" s="86" t="s">
        <v>20</v>
      </c>
      <c r="C35" s="87"/>
      <c r="D35" s="88"/>
      <c r="E35" s="61">
        <f>0.253*E32</f>
        <v>1904.5460500000002</v>
      </c>
    </row>
    <row r="36" spans="2:5" ht="20.25" customHeight="1" x14ac:dyDescent="0.25">
      <c r="B36" s="89" t="s">
        <v>29</v>
      </c>
      <c r="C36" s="90">
        <f>1.94*3*C9</f>
        <v>17809.781999999999</v>
      </c>
      <c r="D36" s="91">
        <v>9377.24</v>
      </c>
      <c r="E36" s="92">
        <f>E38+E39</f>
        <v>9091.36</v>
      </c>
    </row>
    <row r="37" spans="2:5" ht="20.25" customHeight="1" x14ac:dyDescent="0.25">
      <c r="B37" s="93" t="s">
        <v>14</v>
      </c>
      <c r="C37" s="94"/>
      <c r="D37" s="95"/>
      <c r="E37" s="96"/>
    </row>
    <row r="38" spans="2:5" ht="20.25" customHeight="1" x14ac:dyDescent="0.25">
      <c r="B38" s="97" t="s">
        <v>30</v>
      </c>
      <c r="C38" s="98"/>
      <c r="D38" s="99"/>
      <c r="E38" s="100">
        <v>2149.52</v>
      </c>
    </row>
    <row r="39" spans="2:5" ht="34.5" customHeight="1" thickBot="1" x14ac:dyDescent="0.3">
      <c r="B39" s="101" t="s">
        <v>31</v>
      </c>
      <c r="C39" s="102"/>
      <c r="D39" s="103"/>
      <c r="E39" s="104">
        <v>6941.84</v>
      </c>
    </row>
    <row r="40" spans="2:5" ht="20.25" customHeight="1" thickBot="1" x14ac:dyDescent="0.35">
      <c r="B40" s="105" t="s">
        <v>32</v>
      </c>
      <c r="C40" s="106">
        <v>4830</v>
      </c>
      <c r="D40" s="107">
        <v>2663.7284709999999</v>
      </c>
      <c r="E40" s="108">
        <v>4830</v>
      </c>
    </row>
    <row r="41" spans="2:5" ht="20.25" customHeight="1" thickBot="1" x14ac:dyDescent="0.35">
      <c r="B41" s="109" t="s">
        <v>33</v>
      </c>
      <c r="C41" s="110">
        <f>C10+C11+C12++C13+C36+C40</f>
        <v>454738.73799999995</v>
      </c>
      <c r="D41" s="111">
        <f>D10+D11+D12+D13+D36+D40</f>
        <v>192487.92139599999</v>
      </c>
      <c r="E41" s="112">
        <f>E10+E11+E12+E13+E36+E40</f>
        <v>477889.848</v>
      </c>
    </row>
    <row r="42" spans="2:5" ht="20.25" customHeight="1" thickBot="1" x14ac:dyDescent="0.35">
      <c r="B42" s="113" t="s">
        <v>34</v>
      </c>
      <c r="C42" s="114">
        <f>D41/C41</f>
        <v>0.42329343271388509</v>
      </c>
      <c r="D42" s="115"/>
      <c r="E42" s="116"/>
    </row>
    <row r="43" spans="2:5" x14ac:dyDescent="0.25">
      <c r="B43" s="117"/>
      <c r="C43" s="4"/>
      <c r="D43" s="4"/>
      <c r="E43" s="4"/>
    </row>
    <row r="44" spans="2:5" x14ac:dyDescent="0.25">
      <c r="B44" s="4"/>
      <c r="C44" s="4"/>
      <c r="D44" s="4"/>
      <c r="E44" s="4"/>
    </row>
    <row r="45" spans="2:5" ht="15.75" x14ac:dyDescent="0.25">
      <c r="B45" s="118" t="s">
        <v>35</v>
      </c>
      <c r="C45" s="4"/>
      <c r="D45" s="4"/>
      <c r="E45" s="119">
        <f>D36-E36</f>
        <v>285.8799999999992</v>
      </c>
    </row>
    <row r="46" spans="2:5" ht="15.75" x14ac:dyDescent="0.25">
      <c r="B46" s="120" t="s">
        <v>36</v>
      </c>
    </row>
  </sheetData>
  <mergeCells count="23">
    <mergeCell ref="C36:C37"/>
    <mergeCell ref="D36:D37"/>
    <mergeCell ref="E36:E37"/>
    <mergeCell ref="C42:E42"/>
    <mergeCell ref="C26:C27"/>
    <mergeCell ref="D26:D27"/>
    <mergeCell ref="E26:E27"/>
    <mergeCell ref="C32:C33"/>
    <mergeCell ref="D32:D33"/>
    <mergeCell ref="E32:E33"/>
    <mergeCell ref="C9:E9"/>
    <mergeCell ref="C17:C18"/>
    <mergeCell ref="D17:D18"/>
    <mergeCell ref="E17:E18"/>
    <mergeCell ref="C22:C23"/>
    <mergeCell ref="D22:D23"/>
    <mergeCell ref="E22:E23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3(1) квартиры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2014-03-31T00:42:37Z</dcterms:created>
  <dcterms:modified xsi:type="dcterms:W3CDTF">2014-03-31T00:43:08Z</dcterms:modified>
</cp:coreProperties>
</file>